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zierse\AppData\Local\Microsoft\Windows\INetCache\Content.Outlook\6EU0B6A0\"/>
    </mc:Choice>
  </mc:AlternateContent>
  <xr:revisionPtr revIDLastSave="0" documentId="8_{C9438873-AD21-4156-A8BB-AFA3B9DE3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2023" sheetId="2" r:id="rId1"/>
    <sheet name="Sheet3" sheetId="3" state="hidden" r:id="rId2"/>
  </sheets>
  <definedNames>
    <definedName name="_xlnm.Print_Area" localSheetId="0">'012023'!#REF!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2" l="1"/>
  <c r="D24" i="2"/>
  <c r="I23" i="2"/>
  <c r="H23" i="2"/>
  <c r="F23" i="2"/>
  <c r="E23" i="2"/>
  <c r="I22" i="2"/>
  <c r="H22" i="2"/>
  <c r="F22" i="2"/>
  <c r="E22" i="2"/>
  <c r="I21" i="2"/>
  <c r="H21" i="2"/>
  <c r="E21" i="2"/>
  <c r="I20" i="2"/>
  <c r="H20" i="2"/>
  <c r="F20" i="2"/>
  <c r="E20" i="2"/>
  <c r="I17" i="2"/>
  <c r="H17" i="2"/>
  <c r="F17" i="2"/>
  <c r="E17" i="2"/>
  <c r="G16" i="2"/>
  <c r="G18" i="2" s="1"/>
  <c r="D16" i="2"/>
  <c r="C16" i="2"/>
  <c r="C18" i="2" s="1"/>
  <c r="G14" i="2"/>
  <c r="D14" i="2"/>
  <c r="I14" i="2" s="1"/>
  <c r="C14" i="2"/>
  <c r="D12" i="2"/>
  <c r="I11" i="2"/>
  <c r="H11" i="2"/>
  <c r="F11" i="2"/>
  <c r="E11" i="2"/>
  <c r="I10" i="2"/>
  <c r="C10" i="2"/>
  <c r="E10" i="2" s="1"/>
  <c r="G8" i="2"/>
  <c r="G25" i="2" s="1"/>
  <c r="D8" i="2"/>
  <c r="C8" i="2"/>
  <c r="I7" i="2"/>
  <c r="H7" i="2"/>
  <c r="F7" i="2"/>
  <c r="E7" i="2"/>
  <c r="I6" i="2"/>
  <c r="H6" i="2"/>
  <c r="F6" i="2"/>
  <c r="E6" i="2"/>
  <c r="I5" i="2"/>
  <c r="H5" i="2"/>
  <c r="F5" i="2"/>
  <c r="E5" i="2"/>
  <c r="H16" i="2" l="1"/>
  <c r="E14" i="2"/>
  <c r="C12" i="2"/>
  <c r="F12" i="2" s="1"/>
  <c r="F10" i="2"/>
  <c r="E16" i="2"/>
  <c r="F8" i="2"/>
  <c r="I24" i="2"/>
  <c r="I16" i="2"/>
  <c r="I8" i="2"/>
  <c r="G12" i="2"/>
  <c r="H12" i="2" s="1"/>
  <c r="H10" i="2"/>
  <c r="H8" i="2"/>
  <c r="H14" i="2"/>
  <c r="F21" i="2"/>
  <c r="H24" i="2"/>
  <c r="E8" i="2"/>
  <c r="F16" i="2"/>
  <c r="C24" i="2"/>
  <c r="D25" i="2"/>
  <c r="C25" i="2"/>
  <c r="F14" i="2"/>
  <c r="D18" i="2"/>
  <c r="F18" i="2" s="1"/>
  <c r="E12" i="2" l="1"/>
  <c r="G26" i="2"/>
  <c r="I12" i="2"/>
  <c r="E24" i="2"/>
  <c r="F24" i="2"/>
  <c r="F25" i="2"/>
  <c r="E25" i="2"/>
  <c r="H25" i="2"/>
  <c r="I25" i="2"/>
  <c r="I18" i="2"/>
  <c r="H18" i="2"/>
  <c r="D26" i="2"/>
  <c r="E18" i="2"/>
  <c r="C26" i="2"/>
  <c r="F26" i="2" l="1"/>
  <c r="E26" i="2"/>
  <c r="I26" i="2"/>
  <c r="H26" i="2"/>
</calcChain>
</file>

<file path=xl/sharedStrings.xml><?xml version="1.0" encoding="utf-8"?>
<sst xmlns="http://schemas.openxmlformats.org/spreadsheetml/2006/main" count="39" uniqueCount="35">
  <si>
    <t>Program Component</t>
  </si>
  <si>
    <t>Healthy Kids</t>
  </si>
  <si>
    <t>MediKids</t>
  </si>
  <si>
    <t xml:space="preserve">Healthy Kids </t>
  </si>
  <si>
    <t>Title XXI</t>
  </si>
  <si>
    <t>Healthy Kids Full Pay</t>
  </si>
  <si>
    <t>Total Healthy Kids Enrollment</t>
  </si>
  <si>
    <t>MediKids Full Pay</t>
  </si>
  <si>
    <t>Total MediKids Enrollment</t>
  </si>
  <si>
    <t>Medicaid</t>
  </si>
  <si>
    <t xml:space="preserve">    XXI Funded Medicaid &lt;Age 1</t>
  </si>
  <si>
    <t xml:space="preserve">    XXI Funded Medicaid 6 - 18**</t>
  </si>
  <si>
    <t>Title XXI CHIP Enrollment</t>
  </si>
  <si>
    <t>**Includes new eligibles and Medicaid children who would have previously been referred to CHIP due to income between 112% and 133% FPL.</t>
  </si>
  <si>
    <t>Total Title XXI Funded Enrollment includes Total Title XXI Enrollment plus Title XXI Funded Medicaid &lt; Age 1 and Ages 6 - 18.</t>
  </si>
  <si>
    <t>*Target
Enrollment</t>
  </si>
  <si>
    <t>CMS Plan</t>
  </si>
  <si>
    <t>CMS Plan Enrollment</t>
  </si>
  <si>
    <t>Healthy Kids enrollment is reported by Florida Healthy Kids Corporation and CMS Plan enrollment is reported by the Department of Health.</t>
  </si>
  <si>
    <t xml:space="preserve">      Total Title XXI CHIP Enrollment</t>
  </si>
  <si>
    <t xml:space="preserve">     Total Title XIX &amp; XXI Medicaid Enrollment</t>
  </si>
  <si>
    <t xml:space="preserve">     Total Title XXI Funded Enrollment</t>
  </si>
  <si>
    <t xml:space="preserve">     Total Florida KidCare Enrollment</t>
  </si>
  <si>
    <t xml:space="preserve">     Total Title XXI Funded Medicaid</t>
  </si>
  <si>
    <t>Florida KidCare Enrollment Report</t>
  </si>
  <si>
    <t xml:space="preserve">NOTE:  MediKids, Title XXI Funded Medicaid, and Medicaid Title XIX enrollment numbers reflect retrospective data as reported by the Agency for Health Care Administration, Medicaid Program Finance  </t>
  </si>
  <si>
    <r>
      <t xml:space="preserve">     </t>
    </r>
    <r>
      <rPr>
        <b/>
        <sz val="10"/>
        <color theme="1"/>
        <rFont val="Calibri"/>
        <family val="2"/>
        <scheme val="minor"/>
      </rPr>
      <t>Title XIX Medicaid Enrollment</t>
    </r>
  </si>
  <si>
    <t>* Target Enrollment represents the projected average caseload based on the SFY 2022-2023 Florida KidCare Appropriations.</t>
  </si>
  <si>
    <t>January 2023</t>
  </si>
  <si>
    <t>% Change
 October to November</t>
  </si>
  <si>
    <t xml:space="preserve">Change
 October to November </t>
  </si>
  <si>
    <t>November
2022</t>
  </si>
  <si>
    <t>% Change
December to January</t>
  </si>
  <si>
    <t xml:space="preserve">Change
December to January </t>
  </si>
  <si>
    <t>December
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</si>
</sst>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0" fillId="5" borderId="0" xfId="0" applyFill="1"/>
    <xf numFmtId="49" fontId="5" fillId="3" borderId="15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/>
    <xf numFmtId="3" fontId="4" fillId="6" borderId="8" xfId="0" applyNumberFormat="1" applyFont="1" applyFill="1" applyBorder="1"/>
    <xf numFmtId="10" fontId="4" fillId="6" borderId="8" xfId="0" applyNumberFormat="1" applyFont="1" applyFill="1" applyBorder="1"/>
    <xf numFmtId="10" fontId="4" fillId="6" borderId="24" xfId="0" applyNumberFormat="1" applyFont="1" applyFill="1" applyBorder="1"/>
    <xf numFmtId="0" fontId="5" fillId="0" borderId="11" xfId="0" applyFont="1" applyBorder="1"/>
    <xf numFmtId="3" fontId="4" fillId="0" borderId="3" xfId="0" applyNumberFormat="1" applyFont="1" applyBorder="1"/>
    <xf numFmtId="3" fontId="4" fillId="6" borderId="3" xfId="0" applyNumberFormat="1" applyFont="1" applyFill="1" applyBorder="1"/>
    <xf numFmtId="3" fontId="4" fillId="0" borderId="7" xfId="0" applyNumberFormat="1" applyFont="1" applyBorder="1"/>
    <xf numFmtId="3" fontId="4" fillId="0" borderId="23" xfId="0" applyNumberFormat="1" applyFont="1" applyBorder="1"/>
    <xf numFmtId="0" fontId="4" fillId="0" borderId="12" xfId="0" applyFont="1" applyBorder="1" applyAlignment="1">
      <alignment horizontal="left" indent="2"/>
    </xf>
    <xf numFmtId="3" fontId="4" fillId="2" borderId="4" xfId="0" applyNumberFormat="1" applyFont="1" applyFill="1" applyBorder="1"/>
    <xf numFmtId="3" fontId="4" fillId="6" borderId="4" xfId="0" applyNumberFormat="1" applyFont="1" applyFill="1" applyBorder="1"/>
    <xf numFmtId="3" fontId="4" fillId="0" borderId="6" xfId="0" applyNumberFormat="1" applyFont="1" applyBorder="1"/>
    <xf numFmtId="10" fontId="4" fillId="0" borderId="6" xfId="0" applyNumberFormat="1" applyFont="1" applyBorder="1"/>
    <xf numFmtId="10" fontId="4" fillId="0" borderId="23" xfId="0" applyNumberFormat="1" applyFont="1" applyBorder="1"/>
    <xf numFmtId="3" fontId="8" fillId="6" borderId="4" xfId="0" applyNumberFormat="1" applyFont="1" applyFill="1" applyBorder="1"/>
    <xf numFmtId="0" fontId="5" fillId="6" borderId="10" xfId="0" applyFont="1" applyFill="1" applyBorder="1"/>
    <xf numFmtId="3" fontId="4" fillId="6" borderId="2" xfId="0" applyNumberFormat="1" applyFont="1" applyFill="1" applyBorder="1"/>
    <xf numFmtId="0" fontId="5" fillId="2" borderId="12" xfId="0" applyFont="1" applyFill="1" applyBorder="1"/>
    <xf numFmtId="3" fontId="4" fillId="2" borderId="6" xfId="0" applyNumberFormat="1" applyFont="1" applyFill="1" applyBorder="1"/>
    <xf numFmtId="10" fontId="4" fillId="2" borderId="6" xfId="0" applyNumberFormat="1" applyFont="1" applyFill="1" applyBorder="1"/>
    <xf numFmtId="10" fontId="4" fillId="2" borderId="23" xfId="0" applyNumberFormat="1" applyFont="1" applyFill="1" applyBorder="1"/>
    <xf numFmtId="3" fontId="5" fillId="6" borderId="4" xfId="0" applyNumberFormat="1" applyFont="1" applyFill="1" applyBorder="1"/>
    <xf numFmtId="0" fontId="4" fillId="0" borderId="13" xfId="0" applyFont="1" applyBorder="1" applyAlignment="1">
      <alignment horizontal="left" indent="2"/>
    </xf>
    <xf numFmtId="3" fontId="4" fillId="2" borderId="9" xfId="0" applyNumberFormat="1" applyFont="1" applyFill="1" applyBorder="1"/>
    <xf numFmtId="3" fontId="4" fillId="6" borderId="9" xfId="0" applyNumberFormat="1" applyFont="1" applyFill="1" applyBorder="1"/>
    <xf numFmtId="0" fontId="5" fillId="6" borderId="14" xfId="0" applyFont="1" applyFill="1" applyBorder="1" applyAlignment="1">
      <alignment horizontal="left" indent="2"/>
    </xf>
    <xf numFmtId="3" fontId="5" fillId="6" borderId="5" xfId="0" applyNumberFormat="1" applyFont="1" applyFill="1" applyBorder="1"/>
    <xf numFmtId="0" fontId="5" fillId="0" borderId="12" xfId="0" applyFont="1" applyBorder="1"/>
    <xf numFmtId="3" fontId="4" fillId="0" borderId="4" xfId="0" applyNumberFormat="1" applyFont="1" applyBorder="1"/>
    <xf numFmtId="0" fontId="5" fillId="6" borderId="10" xfId="0" applyFont="1" applyFill="1" applyBorder="1" applyAlignment="1">
      <alignment horizontal="left" indent="2"/>
    </xf>
    <xf numFmtId="3" fontId="9" fillId="6" borderId="4" xfId="0" applyNumberFormat="1" applyFont="1" applyFill="1" applyBorder="1"/>
    <xf numFmtId="3" fontId="8" fillId="6" borderId="9" xfId="0" applyNumberFormat="1" applyFont="1" applyFill="1" applyBorder="1"/>
    <xf numFmtId="0" fontId="5" fillId="6" borderId="12" xfId="0" applyFont="1" applyFill="1" applyBorder="1" applyAlignment="1">
      <alignment horizontal="left" indent="2"/>
    </xf>
    <xf numFmtId="3" fontId="4" fillId="6" borderId="7" xfId="0" applyNumberFormat="1" applyFont="1" applyFill="1" applyBorder="1"/>
    <xf numFmtId="10" fontId="4" fillId="6" borderId="7" xfId="0" applyNumberFormat="1" applyFont="1" applyFill="1" applyBorder="1"/>
    <xf numFmtId="10" fontId="4" fillId="6" borderId="25" xfId="0" applyNumberFormat="1" applyFont="1" applyFill="1" applyBorder="1"/>
    <xf numFmtId="0" fontId="5" fillId="2" borderId="7" xfId="0" applyFont="1" applyFill="1" applyBorder="1" applyAlignment="1">
      <alignment horizontal="left"/>
    </xf>
    <xf numFmtId="3" fontId="9" fillId="6" borderId="7" xfId="0" applyNumberFormat="1" applyFont="1" applyFill="1" applyBorder="1"/>
    <xf numFmtId="10" fontId="4" fillId="0" borderId="7" xfId="0" applyNumberFormat="1" applyFont="1" applyBorder="1"/>
    <xf numFmtId="10" fontId="4" fillId="0" borderId="25" xfId="0" applyNumberFormat="1" applyFont="1" applyBorder="1"/>
    <xf numFmtId="0" fontId="4" fillId="6" borderId="21" xfId="0" applyFont="1" applyFill="1" applyBorder="1" applyAlignment="1">
      <alignment horizontal="left"/>
    </xf>
    <xf numFmtId="3" fontId="8" fillId="6" borderId="7" xfId="0" applyNumberFormat="1" applyFont="1" applyFill="1" applyBorder="1"/>
    <xf numFmtId="0" fontId="5" fillId="6" borderId="22" xfId="0" applyFont="1" applyFill="1" applyBorder="1" applyAlignment="1">
      <alignment horizontal="left"/>
    </xf>
    <xf numFmtId="3" fontId="4" fillId="6" borderId="19" xfId="0" applyNumberFormat="1" applyFont="1" applyFill="1" applyBorder="1"/>
    <xf numFmtId="3" fontId="8" fillId="6" borderId="19" xfId="0" applyNumberFormat="1" applyFont="1" applyFill="1" applyBorder="1"/>
    <xf numFmtId="10" fontId="4" fillId="6" borderId="9" xfId="0" applyNumberFormat="1" applyFont="1" applyFill="1" applyBorder="1"/>
    <xf numFmtId="10" fontId="4" fillId="6" borderId="26" xfId="0" applyNumberFormat="1" applyFont="1" applyFill="1" applyBorder="1"/>
    <xf numFmtId="0" fontId="4" fillId="2" borderId="11" xfId="0" applyFont="1" applyFill="1" applyBorder="1" applyAlignment="1">
      <alignment horizontal="left" indent="2"/>
    </xf>
    <xf numFmtId="3" fontId="4" fillId="6" borderId="6" xfId="0" applyNumberFormat="1" applyFont="1" applyFill="1" applyBorder="1"/>
    <xf numFmtId="10" fontId="4" fillId="0" borderId="0" xfId="0" applyNumberFormat="1" applyFont="1"/>
    <xf numFmtId="0" fontId="4" fillId="2" borderId="13" xfId="0" applyFont="1" applyFill="1" applyBorder="1" applyAlignment="1">
      <alignment horizontal="left" indent="2"/>
    </xf>
    <xf numFmtId="3" fontId="4" fillId="2" borderId="6" xfId="0" applyNumberFormat="1" applyFont="1" applyFill="1" applyBorder="1" applyAlignment="1">
      <alignment horizontal="right"/>
    </xf>
    <xf numFmtId="3" fontId="4" fillId="0" borderId="19" xfId="0" applyNumberFormat="1" applyFont="1" applyBorder="1"/>
    <xf numFmtId="10" fontId="4" fillId="0" borderId="26" xfId="0" applyNumberFormat="1" applyFont="1" applyBorder="1"/>
    <xf numFmtId="3" fontId="9" fillId="4" borderId="8" xfId="0" applyNumberFormat="1" applyFont="1" applyFill="1" applyBorder="1"/>
    <xf numFmtId="3" fontId="4" fillId="4" borderId="8" xfId="0" applyNumberFormat="1" applyFont="1" applyFill="1" applyBorder="1"/>
    <xf numFmtId="10" fontId="4" fillId="4" borderId="8" xfId="0" applyNumberFormat="1" applyFont="1" applyFill="1" applyBorder="1"/>
    <xf numFmtId="10" fontId="4" fillId="4" borderId="24" xfId="0" applyNumberFormat="1" applyFont="1" applyFill="1" applyBorder="1"/>
    <xf numFmtId="0" fontId="5" fillId="4" borderId="17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/>
    </xf>
    <xf numFmtId="3" fontId="9" fillId="4" borderId="5" xfId="0" applyNumberFormat="1" applyFont="1" applyFill="1" applyBorder="1"/>
    <xf numFmtId="0" fontId="0" fillId="0" borderId="27" xfId="0" applyBorder="1"/>
    <xf numFmtId="0" fontId="0" fillId="0" borderId="28" xfId="0" applyBorder="1"/>
    <xf numFmtId="0" fontId="0" fillId="2" borderId="29" xfId="0" applyFill="1" applyBorder="1"/>
    <xf numFmtId="0" fontId="0" fillId="0" borderId="30" xfId="0" applyBorder="1"/>
    <xf numFmtId="0" fontId="5" fillId="3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5" fillId="4" borderId="2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7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69"/>
  <sheetViews>
    <sheetView tabSelected="1" zoomScale="120" zoomScaleNormal="120" workbookViewId="0">
      <selection activeCell="M10" sqref="M10"/>
    </sheetView>
  </sheetViews>
  <sheetFormatPr defaultColWidth="9" defaultRowHeight="15" x14ac:dyDescent="0.25"/>
  <cols>
    <col min="1" max="1" width="36" bestFit="1" customWidth="1"/>
    <col min="2" max="2" width="10.140625" customWidth="1"/>
    <col min="3" max="3" width="9.7109375" customWidth="1"/>
    <col min="4" max="4" width="9.5703125" style="4" customWidth="1"/>
    <col min="5" max="6" width="11.7109375" customWidth="1"/>
    <col min="7" max="7" width="9.5703125" customWidth="1"/>
    <col min="8" max="9" width="11.7109375" bestFit="1" customWidth="1"/>
    <col min="11" max="11" width="9" customWidth="1"/>
  </cols>
  <sheetData>
    <row r="1" spans="1:9" ht="15.75" x14ac:dyDescent="0.25">
      <c r="A1" s="74" t="s">
        <v>24</v>
      </c>
      <c r="B1" s="75"/>
      <c r="C1" s="75"/>
      <c r="D1" s="75"/>
      <c r="E1" s="75"/>
      <c r="F1" s="75"/>
      <c r="G1" s="75"/>
      <c r="H1" s="75"/>
      <c r="I1" s="75"/>
    </row>
    <row r="2" spans="1:9" ht="16.5" thickBot="1" x14ac:dyDescent="0.3">
      <c r="A2" s="76" t="s">
        <v>28</v>
      </c>
      <c r="B2" s="77"/>
      <c r="C2" s="77"/>
      <c r="D2" s="77"/>
      <c r="E2" s="77"/>
      <c r="F2" s="77"/>
      <c r="G2" s="77"/>
      <c r="H2" s="77"/>
      <c r="I2" s="77"/>
    </row>
    <row r="3" spans="1:9" ht="39.75" customHeight="1" x14ac:dyDescent="0.25">
      <c r="A3" s="1" t="s">
        <v>0</v>
      </c>
      <c r="B3" s="2" t="s">
        <v>15</v>
      </c>
      <c r="C3" s="5" t="s">
        <v>28</v>
      </c>
      <c r="D3" s="5" t="s">
        <v>34</v>
      </c>
      <c r="E3" s="2" t="s">
        <v>33</v>
      </c>
      <c r="F3" s="2" t="s">
        <v>32</v>
      </c>
      <c r="G3" s="5" t="s">
        <v>31</v>
      </c>
      <c r="H3" s="2" t="s">
        <v>30</v>
      </c>
      <c r="I3" s="72" t="s">
        <v>29</v>
      </c>
    </row>
    <row r="4" spans="1:9" x14ac:dyDescent="0.25">
      <c r="A4" s="10" t="s">
        <v>12</v>
      </c>
      <c r="B4" s="11"/>
      <c r="C4" s="12"/>
      <c r="D4" s="12"/>
      <c r="E4" s="13"/>
      <c r="F4" s="13"/>
      <c r="G4" s="12"/>
      <c r="H4" s="13"/>
      <c r="I4" s="14"/>
    </row>
    <row r="5" spans="1:9" x14ac:dyDescent="0.25">
      <c r="A5" s="15" t="s">
        <v>1</v>
      </c>
      <c r="B5" s="16">
        <v>139119</v>
      </c>
      <c r="C5" s="17">
        <v>80289</v>
      </c>
      <c r="D5" s="17">
        <v>84627</v>
      </c>
      <c r="E5" s="18">
        <f>C5-D5</f>
        <v>-4338</v>
      </c>
      <c r="F5" s="19">
        <f>(C5-D5)/D5</f>
        <v>-5.126023609486334E-2</v>
      </c>
      <c r="G5" s="17">
        <v>86376</v>
      </c>
      <c r="H5" s="18">
        <f>D5-G5</f>
        <v>-1749</v>
      </c>
      <c r="I5" s="20">
        <f>(D5-G5)/G5</f>
        <v>-2.0248680188941371E-2</v>
      </c>
    </row>
    <row r="6" spans="1:9" x14ac:dyDescent="0.25">
      <c r="A6" s="15" t="s">
        <v>16</v>
      </c>
      <c r="B6" s="16">
        <v>11531</v>
      </c>
      <c r="C6" s="17">
        <v>6870</v>
      </c>
      <c r="D6" s="17">
        <v>7162</v>
      </c>
      <c r="E6" s="18">
        <f>C6-D6</f>
        <v>-292</v>
      </c>
      <c r="F6" s="19">
        <f t="shared" ref="F6:F7" si="0">(C6-D6)/D6</f>
        <v>-4.077073443172298E-2</v>
      </c>
      <c r="G6" s="17">
        <v>7260</v>
      </c>
      <c r="H6" s="18">
        <f>D6-G6</f>
        <v>-98</v>
      </c>
      <c r="I6" s="20">
        <f>(D6-G6)/G6</f>
        <v>-1.349862258953168E-2</v>
      </c>
    </row>
    <row r="7" spans="1:9" x14ac:dyDescent="0.25">
      <c r="A7" s="15" t="s">
        <v>2</v>
      </c>
      <c r="B7" s="16">
        <v>17407</v>
      </c>
      <c r="C7" s="21">
        <v>5536</v>
      </c>
      <c r="D7" s="21">
        <v>5790</v>
      </c>
      <c r="E7" s="18">
        <f t="shared" ref="E7" si="1">C7-D7</f>
        <v>-254</v>
      </c>
      <c r="F7" s="19">
        <f t="shared" si="0"/>
        <v>-4.3868739205526773E-2</v>
      </c>
      <c r="G7" s="21">
        <v>5962</v>
      </c>
      <c r="H7" s="18">
        <f>D7-G7</f>
        <v>-172</v>
      </c>
      <c r="I7" s="20">
        <f>(D7-G7)/G7</f>
        <v>-2.8849379402884939E-2</v>
      </c>
    </row>
    <row r="8" spans="1:9" ht="15.75" customHeight="1" thickBot="1" x14ac:dyDescent="0.3">
      <c r="A8" s="22" t="s">
        <v>19</v>
      </c>
      <c r="B8" s="23"/>
      <c r="C8" s="6">
        <f>C5+C6+C7</f>
        <v>92695</v>
      </c>
      <c r="D8" s="6">
        <f>D5+D6+D7</f>
        <v>97579</v>
      </c>
      <c r="E8" s="7">
        <f>C8-D8</f>
        <v>-4884</v>
      </c>
      <c r="F8" s="8">
        <f>(C8-D8)/D8</f>
        <v>-5.0051752938644584E-2</v>
      </c>
      <c r="G8" s="6">
        <f>G5+G6+G7</f>
        <v>99598</v>
      </c>
      <c r="H8" s="7">
        <f>D8-G8</f>
        <v>-2019</v>
      </c>
      <c r="I8" s="9">
        <f>(D8-G8)/G8</f>
        <v>-2.0271491395409548E-2</v>
      </c>
    </row>
    <row r="9" spans="1:9" ht="20.100000000000001" customHeight="1" x14ac:dyDescent="0.25">
      <c r="A9" s="24" t="s">
        <v>3</v>
      </c>
      <c r="B9" s="16"/>
      <c r="C9" s="17"/>
      <c r="D9" s="17"/>
      <c r="E9" s="25"/>
      <c r="F9" s="26"/>
      <c r="G9" s="17"/>
      <c r="H9" s="25"/>
      <c r="I9" s="27"/>
    </row>
    <row r="10" spans="1:9" x14ac:dyDescent="0.25">
      <c r="A10" s="15" t="s">
        <v>4</v>
      </c>
      <c r="B10" s="16">
        <v>139119</v>
      </c>
      <c r="C10" s="28">
        <f>C5</f>
        <v>80289</v>
      </c>
      <c r="D10" s="28">
        <v>84627</v>
      </c>
      <c r="E10" s="18">
        <f>C10-D10</f>
        <v>-4338</v>
      </c>
      <c r="F10" s="19">
        <f>(C10-D10)/D10</f>
        <v>-5.126023609486334E-2</v>
      </c>
      <c r="G10" s="28">
        <v>86376</v>
      </c>
      <c r="H10" s="18">
        <f>D10-G10</f>
        <v>-1749</v>
      </c>
      <c r="I10" s="20">
        <f>(D10-G10)/G10</f>
        <v>-2.0248680188941371E-2</v>
      </c>
    </row>
    <row r="11" spans="1:9" x14ac:dyDescent="0.25">
      <c r="A11" s="29" t="s">
        <v>5</v>
      </c>
      <c r="B11" s="30">
        <v>25092</v>
      </c>
      <c r="C11" s="31">
        <v>21406</v>
      </c>
      <c r="D11" s="31">
        <v>22163</v>
      </c>
      <c r="E11" s="18">
        <f>C11-D11</f>
        <v>-757</v>
      </c>
      <c r="F11" s="19">
        <f>(C11-D11)/D11</f>
        <v>-3.4156025808780396E-2</v>
      </c>
      <c r="G11" s="31">
        <v>21938</v>
      </c>
      <c r="H11" s="18">
        <f>D11-G11</f>
        <v>225</v>
      </c>
      <c r="I11" s="20">
        <f>(D11-G11)/G11</f>
        <v>1.0256176497401768E-2</v>
      </c>
    </row>
    <row r="12" spans="1:9" ht="15.75" thickBot="1" x14ac:dyDescent="0.3">
      <c r="A12" s="32" t="s">
        <v>6</v>
      </c>
      <c r="B12" s="33"/>
      <c r="C12" s="33">
        <f>C10+C11</f>
        <v>101695</v>
      </c>
      <c r="D12" s="33">
        <f>D10+D11</f>
        <v>106790</v>
      </c>
      <c r="E12" s="7">
        <f>C12-D12</f>
        <v>-5095</v>
      </c>
      <c r="F12" s="8">
        <f>(C12-D12)/D12</f>
        <v>-4.7710459780878359E-2</v>
      </c>
      <c r="G12" s="33">
        <f>G10+G11</f>
        <v>108314</v>
      </c>
      <c r="H12" s="7">
        <f>D12-G12</f>
        <v>-1524</v>
      </c>
      <c r="I12" s="9">
        <f>(D12-G12)/G12</f>
        <v>-1.4070203297819304E-2</v>
      </c>
    </row>
    <row r="13" spans="1:9" ht="20.100000000000001" customHeight="1" x14ac:dyDescent="0.25">
      <c r="A13" s="34" t="s">
        <v>16</v>
      </c>
      <c r="B13" s="35"/>
      <c r="C13" s="17"/>
      <c r="D13" s="17"/>
      <c r="E13" s="18"/>
      <c r="F13" s="19"/>
      <c r="G13" s="17"/>
      <c r="H13" s="18"/>
      <c r="I13" s="20"/>
    </row>
    <row r="14" spans="1:9" ht="15.75" thickBot="1" x14ac:dyDescent="0.3">
      <c r="A14" s="36" t="s">
        <v>17</v>
      </c>
      <c r="B14" s="23">
        <v>11531</v>
      </c>
      <c r="C14" s="6">
        <f>C6</f>
        <v>6870</v>
      </c>
      <c r="D14" s="6">
        <f>D6</f>
        <v>7162</v>
      </c>
      <c r="E14" s="7">
        <f>C14-D14</f>
        <v>-292</v>
      </c>
      <c r="F14" s="8">
        <f>(C14-D14)/D14</f>
        <v>-4.077073443172298E-2</v>
      </c>
      <c r="G14" s="6">
        <f>G6</f>
        <v>7260</v>
      </c>
      <c r="H14" s="7">
        <f>D14-G14</f>
        <v>-98</v>
      </c>
      <c r="I14" s="9">
        <f>(D14-G14)/G14</f>
        <v>-1.349862258953168E-2</v>
      </c>
    </row>
    <row r="15" spans="1:9" ht="20.100000000000001" customHeight="1" x14ac:dyDescent="0.25">
      <c r="A15" s="34" t="s">
        <v>2</v>
      </c>
      <c r="B15" s="35"/>
      <c r="C15" s="17"/>
      <c r="D15" s="17"/>
      <c r="E15" s="18"/>
      <c r="F15" s="19"/>
      <c r="G15" s="17"/>
      <c r="H15" s="18"/>
      <c r="I15" s="20"/>
    </row>
    <row r="16" spans="1:9" x14ac:dyDescent="0.25">
      <c r="A16" s="15" t="s">
        <v>4</v>
      </c>
      <c r="B16" s="16">
        <v>17407</v>
      </c>
      <c r="C16" s="37">
        <f>C7</f>
        <v>5536</v>
      </c>
      <c r="D16" s="37">
        <f>D7</f>
        <v>5790</v>
      </c>
      <c r="E16" s="18">
        <f>C16-D16</f>
        <v>-254</v>
      </c>
      <c r="F16" s="19">
        <f>(C16-D16)/D16</f>
        <v>-4.3868739205526773E-2</v>
      </c>
      <c r="G16" s="37">
        <f>G7</f>
        <v>5962</v>
      </c>
      <c r="H16" s="18">
        <f>D16-G16</f>
        <v>-172</v>
      </c>
      <c r="I16" s="20">
        <f>(D16-G16)/G16</f>
        <v>-2.8849379402884939E-2</v>
      </c>
    </row>
    <row r="17" spans="1:12" x14ac:dyDescent="0.25">
      <c r="A17" s="29" t="s">
        <v>7</v>
      </c>
      <c r="B17" s="30">
        <v>6795</v>
      </c>
      <c r="C17" s="38">
        <v>3492</v>
      </c>
      <c r="D17" s="38">
        <v>3590</v>
      </c>
      <c r="E17" s="18">
        <f>C17-D17</f>
        <v>-98</v>
      </c>
      <c r="F17" s="19">
        <f>(C17-D17)/D17</f>
        <v>-2.7298050139275765E-2</v>
      </c>
      <c r="G17" s="38">
        <v>3676</v>
      </c>
      <c r="H17" s="18">
        <f>D17-G17</f>
        <v>-86</v>
      </c>
      <c r="I17" s="20">
        <f>(D17-G17)/G17</f>
        <v>-2.3394994559303592E-2</v>
      </c>
    </row>
    <row r="18" spans="1:12" ht="15.75" customHeight="1" x14ac:dyDescent="0.25">
      <c r="A18" s="39" t="s">
        <v>8</v>
      </c>
      <c r="B18" s="17"/>
      <c r="C18" s="37">
        <f>C16+C17</f>
        <v>9028</v>
      </c>
      <c r="D18" s="37">
        <f>D16+D17</f>
        <v>9380</v>
      </c>
      <c r="E18" s="40">
        <f>C18-D18</f>
        <v>-352</v>
      </c>
      <c r="F18" s="41">
        <f>(C18-D18)/D18</f>
        <v>-3.7526652452025584E-2</v>
      </c>
      <c r="G18" s="37">
        <f>G16+G17</f>
        <v>9638</v>
      </c>
      <c r="H18" s="40">
        <f>D18-G18</f>
        <v>-258</v>
      </c>
      <c r="I18" s="42">
        <f>(D18-G18)/G18</f>
        <v>-2.6769039219755136E-2</v>
      </c>
    </row>
    <row r="19" spans="1:12" ht="20.100000000000001" customHeight="1" x14ac:dyDescent="0.25">
      <c r="A19" s="43" t="s">
        <v>9</v>
      </c>
      <c r="B19" s="13"/>
      <c r="C19" s="44"/>
      <c r="D19" s="44"/>
      <c r="E19" s="13"/>
      <c r="F19" s="45"/>
      <c r="G19" s="44"/>
      <c r="H19" s="13"/>
      <c r="I19" s="46"/>
    </row>
    <row r="20" spans="1:12" ht="15.75" customHeight="1" x14ac:dyDescent="0.25">
      <c r="A20" s="47" t="s">
        <v>26</v>
      </c>
      <c r="B20" s="40"/>
      <c r="C20" s="48">
        <v>2449349</v>
      </c>
      <c r="D20" s="48">
        <v>2436363</v>
      </c>
      <c r="E20" s="40">
        <f t="shared" ref="E20:E26" si="2">C20-D20</f>
        <v>12986</v>
      </c>
      <c r="F20" s="41">
        <f t="shared" ref="F20:F26" si="3">(C20-D20)/D20</f>
        <v>5.3300760190497067E-3</v>
      </c>
      <c r="G20" s="48">
        <v>2430519</v>
      </c>
      <c r="H20" s="40">
        <f>D20-G20</f>
        <v>5844</v>
      </c>
      <c r="I20" s="42">
        <f t="shared" ref="I20:I26" si="4">(D20-G20)/G20</f>
        <v>2.4044247339765706E-3</v>
      </c>
      <c r="K20" s="68"/>
    </row>
    <row r="21" spans="1:12" ht="15.75" customHeight="1" x14ac:dyDescent="0.25">
      <c r="A21" s="49" t="s">
        <v>23</v>
      </c>
      <c r="B21" s="50"/>
      <c r="C21" s="51">
        <v>191814</v>
      </c>
      <c r="D21" s="51">
        <v>189387</v>
      </c>
      <c r="E21" s="50">
        <f t="shared" si="2"/>
        <v>2427</v>
      </c>
      <c r="F21" s="52">
        <f t="shared" si="3"/>
        <v>1.2815029542682444E-2</v>
      </c>
      <c r="G21" s="51">
        <v>187194</v>
      </c>
      <c r="H21" s="50">
        <f t="shared" ref="H21:H26" si="5">D21-G21</f>
        <v>2193</v>
      </c>
      <c r="I21" s="53">
        <f t="shared" si="4"/>
        <v>1.1715119074329306E-2</v>
      </c>
      <c r="K21" s="70"/>
      <c r="L21" s="71"/>
    </row>
    <row r="22" spans="1:12" x14ac:dyDescent="0.25">
      <c r="A22" s="54" t="s">
        <v>10</v>
      </c>
      <c r="B22" s="3"/>
      <c r="C22" s="55">
        <v>2539</v>
      </c>
      <c r="D22" s="55">
        <v>2375</v>
      </c>
      <c r="E22" s="18">
        <f t="shared" si="2"/>
        <v>164</v>
      </c>
      <c r="F22" s="56">
        <f t="shared" si="3"/>
        <v>6.9052631578947365E-2</v>
      </c>
      <c r="G22" s="55">
        <v>2261</v>
      </c>
      <c r="H22" s="18">
        <f t="shared" si="5"/>
        <v>114</v>
      </c>
      <c r="I22" s="20">
        <f t="shared" si="4"/>
        <v>5.0420168067226892E-2</v>
      </c>
      <c r="K22" s="69"/>
    </row>
    <row r="23" spans="1:12" x14ac:dyDescent="0.25">
      <c r="A23" s="57" t="s">
        <v>11</v>
      </c>
      <c r="B23" s="58"/>
      <c r="C23" s="55">
        <v>189275</v>
      </c>
      <c r="D23" s="55">
        <v>187012</v>
      </c>
      <c r="E23" s="59">
        <f t="shared" si="2"/>
        <v>2263</v>
      </c>
      <c r="F23" s="56">
        <f t="shared" si="3"/>
        <v>1.2100827754368704E-2</v>
      </c>
      <c r="G23" s="55">
        <v>184933</v>
      </c>
      <c r="H23" s="59">
        <f t="shared" si="5"/>
        <v>2079</v>
      </c>
      <c r="I23" s="60">
        <f t="shared" si="4"/>
        <v>1.1241909231992126E-2</v>
      </c>
    </row>
    <row r="24" spans="1:12" ht="15.75" customHeight="1" thickBot="1" x14ac:dyDescent="0.3">
      <c r="A24" s="78" t="s">
        <v>20</v>
      </c>
      <c r="B24" s="79"/>
      <c r="C24" s="61">
        <f>C20+C21</f>
        <v>2641163</v>
      </c>
      <c r="D24" s="61">
        <f>D20+D21</f>
        <v>2625750</v>
      </c>
      <c r="E24" s="62">
        <f t="shared" si="2"/>
        <v>15413</v>
      </c>
      <c r="F24" s="63">
        <f t="shared" si="3"/>
        <v>5.8699419213558033E-3</v>
      </c>
      <c r="G24" s="61">
        <f>G20+G21</f>
        <v>2617713</v>
      </c>
      <c r="H24" s="62">
        <f t="shared" si="5"/>
        <v>8037</v>
      </c>
      <c r="I24" s="64">
        <f t="shared" si="4"/>
        <v>3.0702372643601496E-3</v>
      </c>
    </row>
    <row r="25" spans="1:12" ht="15.75" customHeight="1" thickBot="1" x14ac:dyDescent="0.3">
      <c r="A25" s="65" t="s">
        <v>21</v>
      </c>
      <c r="B25" s="66"/>
      <c r="C25" s="67">
        <f>C8+C21</f>
        <v>284509</v>
      </c>
      <c r="D25" s="67">
        <f>D8+D21</f>
        <v>286966</v>
      </c>
      <c r="E25" s="62">
        <f t="shared" si="2"/>
        <v>-2457</v>
      </c>
      <c r="F25" s="63">
        <f t="shared" si="3"/>
        <v>-8.5619899221510559E-3</v>
      </c>
      <c r="G25" s="67">
        <f>G8+G21</f>
        <v>286792</v>
      </c>
      <c r="H25" s="62">
        <f t="shared" si="5"/>
        <v>174</v>
      </c>
      <c r="I25" s="64">
        <f t="shared" si="4"/>
        <v>6.0671148428129097E-4</v>
      </c>
    </row>
    <row r="26" spans="1:12" ht="15.75" customHeight="1" thickBot="1" x14ac:dyDescent="0.3">
      <c r="A26" s="80" t="s">
        <v>22</v>
      </c>
      <c r="B26" s="81"/>
      <c r="C26" s="67">
        <f>C12+C14+C18+C24</f>
        <v>2758756</v>
      </c>
      <c r="D26" s="67">
        <f>D12+D14+D18+D24</f>
        <v>2749082</v>
      </c>
      <c r="E26" s="62">
        <f t="shared" si="2"/>
        <v>9674</v>
      </c>
      <c r="F26" s="63">
        <f t="shared" si="3"/>
        <v>3.5189928856250922E-3</v>
      </c>
      <c r="G26" s="67">
        <f>G12+G14+G18+G24</f>
        <v>2742925</v>
      </c>
      <c r="H26" s="62">
        <f t="shared" si="5"/>
        <v>6157</v>
      </c>
      <c r="I26" s="64">
        <f t="shared" si="4"/>
        <v>2.2446840507852018E-3</v>
      </c>
    </row>
    <row r="27" spans="1:12" ht="27.95" customHeight="1" x14ac:dyDescent="0.25">
      <c r="A27" s="82" t="s">
        <v>25</v>
      </c>
      <c r="B27" s="82"/>
      <c r="C27" s="82"/>
      <c r="D27" s="82"/>
      <c r="E27" s="82"/>
      <c r="F27" s="82"/>
      <c r="G27" s="82"/>
      <c r="H27" s="82"/>
      <c r="I27" s="82"/>
    </row>
    <row r="28" spans="1:12" ht="14.1" customHeight="1" x14ac:dyDescent="0.25">
      <c r="A28" s="73" t="s">
        <v>18</v>
      </c>
      <c r="B28" s="73"/>
      <c r="C28" s="73"/>
      <c r="D28" s="73"/>
      <c r="E28" s="73"/>
      <c r="F28" s="73"/>
      <c r="G28" s="73"/>
      <c r="H28" s="73"/>
      <c r="I28" s="73"/>
    </row>
    <row r="29" spans="1:12" ht="13.5" customHeight="1" x14ac:dyDescent="0.25">
      <c r="A29" s="83" t="s">
        <v>27</v>
      </c>
      <c r="B29" s="83"/>
      <c r="C29" s="83"/>
      <c r="D29" s="83"/>
      <c r="E29" s="83"/>
      <c r="F29" s="83"/>
      <c r="G29" s="83"/>
      <c r="H29" s="83"/>
      <c r="I29" s="83"/>
    </row>
    <row r="30" spans="1:12" ht="13.9" hidden="1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</row>
    <row r="31" spans="1:12" ht="14.1" customHeight="1" x14ac:dyDescent="0.25">
      <c r="A31" s="73" t="s">
        <v>13</v>
      </c>
      <c r="B31" s="73"/>
      <c r="C31" s="73"/>
      <c r="D31" s="73"/>
      <c r="E31" s="73"/>
      <c r="F31" s="73"/>
      <c r="G31" s="73"/>
      <c r="H31" s="73"/>
      <c r="I31" s="73"/>
    </row>
    <row r="32" spans="1:12" ht="14.1" customHeight="1" x14ac:dyDescent="0.25">
      <c r="A32" s="73" t="s">
        <v>14</v>
      </c>
      <c r="B32" s="73"/>
      <c r="C32" s="73"/>
      <c r="D32" s="73"/>
      <c r="E32" s="73"/>
      <c r="F32" s="73"/>
      <c r="G32" s="73"/>
      <c r="H32" s="73"/>
      <c r="I32" s="73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</sheetData>
  <mergeCells count="9">
    <mergeCell ref="A32:I32"/>
    <mergeCell ref="A1:I1"/>
    <mergeCell ref="A2:I2"/>
    <mergeCell ref="A28:I28"/>
    <mergeCell ref="A24:B24"/>
    <mergeCell ref="A26:B26"/>
    <mergeCell ref="A27:I27"/>
    <mergeCell ref="A29:I30"/>
    <mergeCell ref="A31:I31"/>
  </mergeCells>
  <pageMargins left="0.25" right="0.25" top="0.75" bottom="0.75" header="0.3" footer="0.3"/>
  <pageSetup scale="95" fitToWidth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012023</vt:lpstr>
      <vt:lpstr>Sheet3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Hansen</dc:creator>
  <cp:lastModifiedBy>Frazier, Serina</cp:lastModifiedBy>
  <cp:lastPrinted>2022-10-14T16:08:56Z</cp:lastPrinted>
  <dcterms:created xsi:type="dcterms:W3CDTF">2014-07-14T19:40:06Z</dcterms:created>
  <dcterms:modified xsi:type="dcterms:W3CDTF">2023-01-23T18:08:19Z</dcterms:modified>
</cp:coreProperties>
</file>